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720" windowHeight="8925"/>
  </bookViews>
  <sheets>
    <sheet name="1" sheetId="1" r:id="rId1"/>
    <sheet name="2" sheetId="2" r:id="rId2"/>
  </sheets>
  <definedNames>
    <definedName name="_xlnm.Print_Area" localSheetId="1">'2'!$A$1:$F$20</definedName>
  </definedNames>
  <calcPr calcId="144525"/>
</workbook>
</file>

<file path=xl/calcChain.xml><?xml version="1.0" encoding="utf-8"?>
<calcChain xmlns="http://schemas.openxmlformats.org/spreadsheetml/2006/main">
  <c r="J15" i="1" l="1"/>
  <c r="J16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7" i="1"/>
  <c r="J40" i="1"/>
  <c r="J41" i="1"/>
  <c r="J42" i="1"/>
  <c r="J45" i="1"/>
  <c r="J46" i="1"/>
  <c r="J47" i="1"/>
  <c r="J48" i="1"/>
  <c r="J49" i="1"/>
  <c r="J50" i="1"/>
  <c r="J51" i="1"/>
  <c r="J52" i="1"/>
  <c r="J14" i="1"/>
  <c r="H13" i="1" l="1"/>
  <c r="I13" i="1"/>
  <c r="H18" i="1"/>
  <c r="I18" i="1"/>
  <c r="H36" i="1"/>
  <c r="I36" i="1"/>
  <c r="J36" i="1" s="1"/>
  <c r="H39" i="1"/>
  <c r="I39" i="1"/>
  <c r="J39" i="1" s="1"/>
  <c r="H44" i="1"/>
  <c r="I44" i="1"/>
  <c r="J44" i="1" s="1"/>
  <c r="G44" i="1"/>
  <c r="G39" i="1"/>
  <c r="G36" i="1"/>
  <c r="G18" i="1"/>
  <c r="G13" i="1"/>
  <c r="F44" i="1"/>
  <c r="F39" i="1"/>
  <c r="F36" i="1"/>
  <c r="F18" i="1"/>
  <c r="D15" i="1"/>
  <c r="F13" i="1"/>
  <c r="G11" i="1" l="1"/>
  <c r="H11" i="1"/>
  <c r="I11" i="1"/>
  <c r="J13" i="1"/>
  <c r="J18" i="1"/>
  <c r="F11" i="1"/>
  <c r="J11" i="1" l="1"/>
</calcChain>
</file>

<file path=xl/sharedStrings.xml><?xml version="1.0" encoding="utf-8"?>
<sst xmlns="http://schemas.openxmlformats.org/spreadsheetml/2006/main" count="187" uniqueCount="131">
  <si>
    <t>факт</t>
  </si>
  <si>
    <t>1.1</t>
  </si>
  <si>
    <t>Показатели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</si>
  <si>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</si>
  <si>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</si>
  <si>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</si>
  <si>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</si>
  <si>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</si>
  <si>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</si>
  <si>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</si>
  <si>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эффективноти, надежности и качества</t>
  </si>
  <si>
    <t>причины (обоснование) недостижения показателей эффективности, надежности и качества</t>
  </si>
  <si>
    <t>км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</si>
  <si>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</si>
  <si>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</si>
  <si>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</si>
  <si>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</si>
  <si>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</si>
  <si>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</si>
  <si>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</si>
  <si>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</si>
  <si>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</si>
  <si>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</si>
  <si>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</si>
  <si>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</si>
  <si>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</si>
  <si>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</si>
  <si>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</si>
  <si>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</si>
  <si>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</si>
  <si>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</si>
  <si>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</si>
  <si>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</si>
  <si>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</si>
  <si>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</si>
  <si>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</si>
  <si>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</si>
  <si>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Председатель Правления</t>
  </si>
  <si>
    <t>А.Павлов</t>
  </si>
  <si>
    <t>АО "Астана-Региональная Электросетевая Компания" - передача и распределение электрической энергии</t>
  </si>
  <si>
    <t>-</t>
  </si>
  <si>
    <t>С.Менкин</t>
  </si>
  <si>
    <t>Заместитель председателя Правления по экономике и финансам</t>
  </si>
  <si>
    <t>К.Мукин</t>
  </si>
  <si>
    <t>Первый заместитель председателя Правления по производству</t>
  </si>
  <si>
    <t>Информация субъекта естественной монополии о ходе исполнения субъектом инвестиционной программы (проекта)/об исполнении инвестиционной программы (проекта) за 1 полугодие 2018 года</t>
  </si>
  <si>
    <t>1.3</t>
  </si>
  <si>
    <t>2.13</t>
  </si>
  <si>
    <t>2.14</t>
  </si>
  <si>
    <t>3</t>
  </si>
  <si>
    <t>4</t>
  </si>
  <si>
    <t>4.5</t>
  </si>
  <si>
    <t>Начальник Службы развития</t>
  </si>
  <si>
    <t>С.Баранов</t>
  </si>
  <si>
    <t>Табиғи монополия субъектісінің 2018 жылғы 1 жартыжылдықтағы инвестициялық бағдарламаны (жобаны) орындау барысы туралы/инвестициялық бағдарламаның (жобаның) орындалуы туралы ақпарат</t>
  </si>
  <si>
    <t>"Астана-Аймақтық Электржелілік Компаниясы" - электр энергияын беру және үлестір</t>
  </si>
  <si>
    <t>(таб.монополия субъектісінің атауы, қызмет түрі)</t>
  </si>
  <si>
    <t>Қазақстан Республикасы Ұлттық экономика министрлігі Табиғи монополияларды реттеу және бәсекелестікті қорғау комитетінің Астана қаласы бойынша департаментінің 2018 жылғы 27 ақпандағы №41-НҚ бұйрығы</t>
  </si>
  <si>
    <t>(бағдарламаны (жобаны) кім бекітті (бұйрықтың күні, нөмірі)</t>
  </si>
  <si>
    <t>Қаржыландыру көздері бөлінісінде инвестициялық бағдарламаны (жобаны) іске асыру туралы ақпарат, мың теңге (жедел деректер)</t>
  </si>
  <si>
    <t>ІС-шаралар атауы</t>
  </si>
  <si>
    <t>№ р/п</t>
  </si>
  <si>
    <t>жоспар</t>
  </si>
  <si>
    <t xml:space="preserve">ауытқу </t>
  </si>
  <si>
    <t>ауытқу себептері</t>
  </si>
  <si>
    <t>ауытқу</t>
  </si>
  <si>
    <t>Инвестициялық бағдарламаның (жоба) сомасы, мың теңге</t>
  </si>
  <si>
    <t>Меншікті қаражат</t>
  </si>
  <si>
    <t>Қарыз қаражаты</t>
  </si>
  <si>
    <t>Бюджет қаражаты</t>
  </si>
  <si>
    <t>Реттелмейтін (өзге) қызмет</t>
  </si>
  <si>
    <t>Барлығы</t>
  </si>
  <si>
    <t>мың теңге</t>
  </si>
  <si>
    <t>Негізгі құралдар құнының өсуіне алып келетін күрделі жөндеу, оның ішінде:</t>
  </si>
  <si>
    <t>ӘЖ-10кВ қайта құру</t>
  </si>
  <si>
    <t>ӘЖ-0,4 кВ қайта құру</t>
  </si>
  <si>
    <t>ҮШС, ТШС, КТШС қайта құру</t>
  </si>
  <si>
    <t>Өлшем бірлігі (табиғи көрсеткіданаер үшін)</t>
  </si>
  <si>
    <t>Табиғи көрсеткіданаердегі саны</t>
  </si>
  <si>
    <t>дана</t>
  </si>
  <si>
    <t>жиынт.</t>
  </si>
  <si>
    <t>есепке алу нүктесі</t>
  </si>
  <si>
    <t>қызмет</t>
  </si>
  <si>
    <t>бірлік</t>
  </si>
  <si>
    <t>шарт жасалды</t>
  </si>
  <si>
    <t>түзету кезінде алынып тасталады</t>
  </si>
  <si>
    <t>шарттар жасалды</t>
  </si>
  <si>
    <t>тендерлік рәсімдер есебінен үнемдеу</t>
  </si>
  <si>
    <t>түзету кезінде атауы өзгертіледі</t>
  </si>
  <si>
    <t>жвбдықты жеткізуге шарт жасалды</t>
  </si>
  <si>
    <t>кестеге сәйкес күрделі жөндеу жұмыстары жүргізілуде, орындау мерзімі қыркүйекке дейін</t>
  </si>
  <si>
    <t>нарықтық бағаның өсуіне байланысты</t>
  </si>
  <si>
    <t>жоба сараптамада</t>
  </si>
  <si>
    <t>мемлекеттік сатып алу рәсімі</t>
  </si>
  <si>
    <t>Басқарма төрағасының өндіріс жөніндегі бірінші орынбасары</t>
  </si>
  <si>
    <t>Даму қызметінің бастығы</t>
  </si>
  <si>
    <t>1 бөлім</t>
  </si>
  <si>
    <t>2 бөлім</t>
  </si>
  <si>
    <t>3 бөлім</t>
  </si>
  <si>
    <t>4 бөлім</t>
  </si>
  <si>
    <t>5 бөлім</t>
  </si>
  <si>
    <t>Ескірген жабдықты ауыстыру, оның ішінде:</t>
  </si>
  <si>
    <t>Беткі шкафтарды ауыстыру (22 дана, 2017 жылдан кейінге қалдырылды)</t>
  </si>
  <si>
    <t>КТШС-ға ҮКШ орнату (24 дана. 2017 жылдан кейінге қалдырылды)</t>
  </si>
  <si>
    <t>ҮШС-дегі жабдықты ауыстыру</t>
  </si>
  <si>
    <t>ТШС-дегі жабдықты ауыстыру</t>
  </si>
  <si>
    <t>ТШС-ны БКТШСН-ға ауыстыру</t>
  </si>
  <si>
    <t>КТШС-ны үлкен қуатты КТШС-ға ауыстыру</t>
  </si>
  <si>
    <t xml:space="preserve">КТШС-ны КТШСН-ға ауыстыру </t>
  </si>
  <si>
    <t>КЖ-0,4 кВ ауыстыру</t>
  </si>
  <si>
    <t>КЖ-10 кВ ауыстыру</t>
  </si>
  <si>
    <t>"Западная" ШС-да КТ-10 кВ-ны ӘЖ-110 кВ-ға ауыстыру</t>
  </si>
  <si>
    <t>150А/сағ аккумулятор батареясын ауыстыру ("Насосная" ШС)</t>
  </si>
  <si>
    <t xml:space="preserve">"ПНФ" ШС-ға КАШ-110 кВ кернеудің артуын шектеуіштерді сатып алу </t>
  </si>
  <si>
    <t>110/10 ШС жеке қажеттілік қалқандарын (ЖҚҚ) ауыстыру</t>
  </si>
  <si>
    <t>Түзеткіш құрылғыны ауыстыру ("Насосная" ШС)</t>
  </si>
  <si>
    <t>Релелік қорғау, оның ішінде:</t>
  </si>
  <si>
    <t xml:space="preserve">Белсенді адаптивті желілерді ұйымдастыру үшін мониторинг және басқару жүйесі (SCADA) бөлігінде "Насосная", "Кирова" ШС жаңарту
</t>
  </si>
  <si>
    <t>Электр энергиясын коммерциялық есепке алудың автоматтандырылған жүйесін енгізу, оның ішінде:</t>
  </si>
  <si>
    <t>Төменгі деңгейдегі ЭКЕАЖ жүйесінің бірыңғай кешенін құру бойынша бағдарламалық қамтамасыз ету (есепке алу нүктелерінің конфигурур.)</t>
  </si>
  <si>
    <t>ЭКЕАЖ жеке секторын енгізу (төменгі деңгей)</t>
  </si>
  <si>
    <t>110/10 кВ ШС-да "Активтерді басқаруды" бағдарламалық қамтамасыз ету</t>
  </si>
  <si>
    <t>Жобалау-құрылыс жұмыстары, оның ішінде:</t>
  </si>
  <si>
    <t>2019 жылға ТШС, КТШС-10/0,4 кВ демонтаждау және жаңа құрылысын жобалау (4 дана үшін)</t>
  </si>
  <si>
    <t>2019 жылға ТШС-10/0,4 кВ жабдығын ауыстыруды жобалау (17дана үшін)</t>
  </si>
  <si>
    <t>2019 жылға 0,4 кВ кабель желілерін ауыстыруды жобалау  (10,015 км)</t>
  </si>
  <si>
    <t>2019 жылға 10 кВ кабель желілерін ауыстыруды жобалау  (5,4 км)</t>
  </si>
  <si>
    <t>2018 жылға 0,4 кВ кабель желілерін ауыстыруды жобалау (2017 жылдан кейінге қалдырылды)</t>
  </si>
  <si>
    <t>2018 жылға 10 кВ кабель желілерін ауыстыруды жобалау (2017 жылдан кейінге қалдырылды)</t>
  </si>
  <si>
    <t>Западная 110/10 кВ ҚС реконструкциялауды жобалау (2017 жылдан кейінге қалдырылды)</t>
  </si>
  <si>
    <t>ИКИ 110/10 кВ ШС реконструкциялау бойынша техникалық қадағалау (2017 жылдан кейінге қалдырылды)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</si>
</sst>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59" zoomScaleNormal="59" workbookViewId="0">
      <selection activeCell="F46" sqref="F46"/>
    </sheetView>
  </sheetViews>
  <sheetFormatPr defaultRowHeight="18.75" x14ac:dyDescent="0.25"/>
  <cols>
    <col min="1" max="1" width="6.28515625" style="7" customWidth="1"/>
    <col min="2" max="2" width="54" style="7" customWidth="1"/>
    <col min="3" max="3" width="20.28515625" style="7" customWidth="1"/>
    <col min="4" max="4" width="12.42578125" style="7" customWidth="1"/>
    <col min="5" max="5" width="13.7109375" style="7" customWidth="1"/>
    <col min="6" max="7" width="17.140625" style="7" customWidth="1"/>
    <col min="8" max="8" width="17.5703125" style="7" customWidth="1"/>
    <col min="9" max="9" width="14.5703125" style="7" customWidth="1"/>
    <col min="10" max="10" width="16.85546875" style="7" customWidth="1"/>
    <col min="11" max="11" width="25.42578125" style="7" customWidth="1"/>
    <col min="12" max="13" width="6.7109375" style="7" customWidth="1"/>
    <col min="14" max="14" width="7.42578125" style="7" customWidth="1"/>
    <col min="15" max="15" width="7.85546875" style="7" customWidth="1"/>
    <col min="16" max="16" width="8" style="7" customWidth="1"/>
    <col min="17" max="17" width="7" style="7" customWidth="1"/>
    <col min="18" max="18" width="10.140625" style="7" customWidth="1"/>
    <col min="19" max="19" width="10.42578125" style="7" customWidth="1"/>
    <col min="20" max="21" width="9.140625" style="1"/>
  </cols>
  <sheetData>
    <row r="1" spans="1:21" x14ac:dyDescent="0.3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1" x14ac:dyDescent="0.3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1" x14ac:dyDescent="0.3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4"/>
      <c r="U3" s="4"/>
    </row>
    <row r="4" spans="1:21" x14ac:dyDescent="0.3">
      <c r="A4" s="77" t="s">
        <v>57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4"/>
      <c r="U4" s="4"/>
    </row>
    <row r="5" spans="1:21" x14ac:dyDescent="0.3">
      <c r="A5" s="66" t="s">
        <v>58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  <c r="U5" s="4"/>
    </row>
    <row r="7" spans="1:21" x14ac:dyDescent="0.25">
      <c r="A7" s="67" t="s">
        <v>61</v>
      </c>
      <c r="B7" s="71" t="s">
        <v>59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2"/>
      <c r="U7" s="2"/>
    </row>
    <row r="8" spans="1:21" ht="60.75" customHeight="1" x14ac:dyDescent="0.25">
      <c r="A8" s="69"/>
      <c r="B8" s="67" t="s">
        <v>60</v>
      </c>
      <c r="C8" s="67" t="s">
        <v>77</v>
      </c>
      <c r="D8" s="70" t="s">
        <v>78</v>
      </c>
      <c r="E8" s="70"/>
      <c r="F8" s="70" t="s">
        <v>66</v>
      </c>
      <c r="G8" s="70"/>
      <c r="H8" s="70" t="s">
        <v>67</v>
      </c>
      <c r="I8" s="70"/>
      <c r="J8" s="70"/>
      <c r="K8" s="70"/>
      <c r="L8" s="70" t="s">
        <v>68</v>
      </c>
      <c r="M8" s="70"/>
      <c r="N8" s="70"/>
      <c r="O8" s="70"/>
      <c r="P8" s="70" t="s">
        <v>69</v>
      </c>
      <c r="Q8" s="70"/>
      <c r="R8" s="70" t="s">
        <v>70</v>
      </c>
      <c r="S8" s="70"/>
      <c r="T8" s="3"/>
      <c r="U8" s="3"/>
    </row>
    <row r="9" spans="1:21" ht="122.25" x14ac:dyDescent="0.25">
      <c r="A9" s="68"/>
      <c r="B9" s="68"/>
      <c r="C9" s="68"/>
      <c r="D9" s="13" t="s">
        <v>62</v>
      </c>
      <c r="E9" s="13" t="s">
        <v>0</v>
      </c>
      <c r="F9" s="13" t="s">
        <v>62</v>
      </c>
      <c r="G9" s="13" t="s">
        <v>0</v>
      </c>
      <c r="H9" s="13" t="s">
        <v>62</v>
      </c>
      <c r="I9" s="13" t="s">
        <v>0</v>
      </c>
      <c r="J9" s="13" t="s">
        <v>63</v>
      </c>
      <c r="K9" s="13" t="s">
        <v>64</v>
      </c>
      <c r="L9" s="13" t="s">
        <v>62</v>
      </c>
      <c r="M9" s="13" t="s">
        <v>0</v>
      </c>
      <c r="N9" s="13" t="s">
        <v>65</v>
      </c>
      <c r="O9" s="13" t="s">
        <v>64</v>
      </c>
      <c r="P9" s="13" t="s">
        <v>62</v>
      </c>
      <c r="Q9" s="13" t="s">
        <v>0</v>
      </c>
      <c r="R9" s="13" t="s">
        <v>62</v>
      </c>
      <c r="S9" s="13" t="s">
        <v>0</v>
      </c>
    </row>
    <row r="10" spans="1:2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</row>
    <row r="11" spans="1:21" ht="20.25" x14ac:dyDescent="0.25">
      <c r="A11" s="52"/>
      <c r="B11" s="52" t="s">
        <v>71</v>
      </c>
      <c r="C11" s="52" t="s">
        <v>72</v>
      </c>
      <c r="D11" s="52"/>
      <c r="E11" s="51"/>
      <c r="F11" s="51">
        <f>F13+F18+F36+F39+F44</f>
        <v>2338355</v>
      </c>
      <c r="G11" s="51">
        <f>G13+G18+G36+G39+G44</f>
        <v>64584</v>
      </c>
      <c r="H11" s="51">
        <f>H13+H18+H36+H39+H44</f>
        <v>2338355</v>
      </c>
      <c r="I11" s="51">
        <f>I13+I18+I36+I39+I44</f>
        <v>232149</v>
      </c>
      <c r="J11" s="51">
        <f>J13+J18+J36+J39+J44</f>
        <v>-2106206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20.25" x14ac:dyDescent="0.25">
      <c r="A12" s="27"/>
      <c r="B12" s="25" t="s">
        <v>96</v>
      </c>
      <c r="C12" s="27"/>
      <c r="D12" s="27"/>
      <c r="E12" s="26"/>
      <c r="F12" s="26"/>
      <c r="G12" s="6"/>
      <c r="H12" s="2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1" ht="60.75" x14ac:dyDescent="0.25">
      <c r="A13" s="49">
        <v>1</v>
      </c>
      <c r="B13" s="50" t="s">
        <v>73</v>
      </c>
      <c r="C13" s="49"/>
      <c r="D13" s="51"/>
      <c r="E13" s="14"/>
      <c r="F13" s="51">
        <f>F14+F15+F16</f>
        <v>26221</v>
      </c>
      <c r="G13" s="15">
        <f>SUM(G14:G16)</f>
        <v>0</v>
      </c>
      <c r="H13" s="51">
        <f>H14+H15+H16</f>
        <v>26221</v>
      </c>
      <c r="I13" s="15">
        <f>SUM(I14:I16)</f>
        <v>0</v>
      </c>
      <c r="J13" s="16">
        <f>I13-H13</f>
        <v>-26221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21" ht="39" customHeight="1" x14ac:dyDescent="0.25">
      <c r="A14" s="28" t="s">
        <v>1</v>
      </c>
      <c r="B14" s="82" t="s">
        <v>74</v>
      </c>
      <c r="C14" s="30" t="s">
        <v>12</v>
      </c>
      <c r="D14" s="31">
        <v>7.9</v>
      </c>
      <c r="E14" s="8"/>
      <c r="F14" s="32">
        <v>4571</v>
      </c>
      <c r="G14" s="10"/>
      <c r="H14" s="32">
        <v>4571</v>
      </c>
      <c r="I14" s="10"/>
      <c r="J14" s="11">
        <f>I14-H14</f>
        <v>-4571</v>
      </c>
      <c r="K14" s="78" t="s">
        <v>90</v>
      </c>
      <c r="L14" s="8"/>
      <c r="M14" s="8"/>
      <c r="N14" s="8"/>
      <c r="O14" s="8"/>
      <c r="P14" s="8"/>
      <c r="Q14" s="8"/>
      <c r="R14" s="8"/>
      <c r="S14" s="8"/>
    </row>
    <row r="15" spans="1:21" ht="38.25" customHeight="1" x14ac:dyDescent="0.25">
      <c r="A15" s="28" t="s">
        <v>13</v>
      </c>
      <c r="B15" s="82" t="s">
        <v>75</v>
      </c>
      <c r="C15" s="30" t="s">
        <v>12</v>
      </c>
      <c r="D15" s="31">
        <f>5.28+8.82+0.4</f>
        <v>14.500000000000002</v>
      </c>
      <c r="E15" s="8"/>
      <c r="F15" s="32">
        <v>18331</v>
      </c>
      <c r="G15" s="10"/>
      <c r="H15" s="32">
        <v>18331</v>
      </c>
      <c r="I15" s="10"/>
      <c r="J15" s="11">
        <f t="shared" ref="J15:J52" si="0">I15-H15</f>
        <v>-18331</v>
      </c>
      <c r="K15" s="79"/>
      <c r="L15" s="8"/>
      <c r="M15" s="8"/>
      <c r="N15" s="8"/>
      <c r="O15" s="8"/>
      <c r="P15" s="8"/>
      <c r="Q15" s="8"/>
      <c r="R15" s="8"/>
      <c r="S15" s="8"/>
    </row>
    <row r="16" spans="1:21" ht="35.25" customHeight="1" x14ac:dyDescent="0.25">
      <c r="A16" s="28" t="s">
        <v>46</v>
      </c>
      <c r="B16" s="82" t="s">
        <v>76</v>
      </c>
      <c r="C16" s="30" t="s">
        <v>79</v>
      </c>
      <c r="D16" s="33">
        <v>6</v>
      </c>
      <c r="E16" s="8"/>
      <c r="F16" s="32">
        <v>3319</v>
      </c>
      <c r="G16" s="10"/>
      <c r="H16" s="32">
        <v>3319</v>
      </c>
      <c r="I16" s="10"/>
      <c r="J16" s="11">
        <f t="shared" si="0"/>
        <v>-3319</v>
      </c>
      <c r="K16" s="80"/>
      <c r="L16" s="8"/>
      <c r="M16" s="8"/>
      <c r="N16" s="8"/>
      <c r="O16" s="8"/>
      <c r="P16" s="8"/>
      <c r="Q16" s="8"/>
      <c r="R16" s="8"/>
      <c r="S16" s="8"/>
    </row>
    <row r="17" spans="1:19" ht="20.25" x14ac:dyDescent="0.25">
      <c r="A17" s="30"/>
      <c r="B17" s="27" t="s">
        <v>97</v>
      </c>
      <c r="C17" s="30"/>
      <c r="D17" s="33"/>
      <c r="E17" s="9"/>
      <c r="F17" s="33"/>
      <c r="G17" s="54"/>
      <c r="H17" s="33"/>
      <c r="I17" s="54"/>
      <c r="J17" s="11"/>
      <c r="K17" s="9"/>
      <c r="L17" s="9"/>
      <c r="M17" s="9"/>
      <c r="N17" s="9"/>
      <c r="O17" s="9"/>
      <c r="P17" s="9"/>
      <c r="Q17" s="9"/>
      <c r="R17" s="9"/>
      <c r="S17" s="9"/>
    </row>
    <row r="18" spans="1:19" ht="66.75" customHeight="1" x14ac:dyDescent="0.25">
      <c r="A18" s="49">
        <v>2</v>
      </c>
      <c r="B18" s="84" t="s">
        <v>101</v>
      </c>
      <c r="C18" s="49"/>
      <c r="D18" s="51"/>
      <c r="E18" s="14"/>
      <c r="F18" s="51">
        <f>SUM(F19:F34)</f>
        <v>481065</v>
      </c>
      <c r="G18" s="15">
        <f>SUM(G19:G34)</f>
        <v>50694</v>
      </c>
      <c r="H18" s="51">
        <f>SUM(H19:H34)</f>
        <v>481065</v>
      </c>
      <c r="I18" s="15">
        <f>SUM(I19:I34)</f>
        <v>85231</v>
      </c>
      <c r="J18" s="16">
        <f t="shared" si="0"/>
        <v>-395834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58.5" customHeight="1" x14ac:dyDescent="0.25">
      <c r="A19" s="75" t="s">
        <v>14</v>
      </c>
      <c r="B19" s="76" t="s">
        <v>102</v>
      </c>
      <c r="C19" s="81" t="s">
        <v>79</v>
      </c>
      <c r="D19" s="37">
        <v>75</v>
      </c>
      <c r="E19" s="8"/>
      <c r="F19" s="33">
        <v>17069</v>
      </c>
      <c r="G19" s="10"/>
      <c r="H19" s="33">
        <v>17069</v>
      </c>
      <c r="I19" s="10">
        <v>19947</v>
      </c>
      <c r="J19" s="11">
        <f t="shared" si="0"/>
        <v>2878</v>
      </c>
      <c r="K19" s="48" t="s">
        <v>89</v>
      </c>
      <c r="L19" s="8"/>
      <c r="M19" s="8"/>
      <c r="N19" s="8"/>
      <c r="O19" s="8"/>
      <c r="P19" s="8"/>
      <c r="Q19" s="8"/>
      <c r="R19" s="8"/>
      <c r="S19" s="8"/>
    </row>
    <row r="20" spans="1:19" ht="37.5" customHeight="1" x14ac:dyDescent="0.25">
      <c r="A20" s="75"/>
      <c r="B20" s="76"/>
      <c r="C20" s="81"/>
      <c r="D20" s="33">
        <v>22</v>
      </c>
      <c r="E20" s="8">
        <v>22</v>
      </c>
      <c r="F20" s="33">
        <v>8309</v>
      </c>
      <c r="G20" s="33">
        <v>8309</v>
      </c>
      <c r="H20" s="33">
        <v>8309</v>
      </c>
      <c r="I20" s="33">
        <v>8309</v>
      </c>
      <c r="J20" s="11">
        <f t="shared" si="0"/>
        <v>0</v>
      </c>
      <c r="K20" s="8"/>
      <c r="L20" s="8"/>
      <c r="M20" s="8"/>
      <c r="N20" s="8"/>
      <c r="O20" s="8"/>
      <c r="P20" s="8"/>
      <c r="Q20" s="8"/>
      <c r="R20" s="8"/>
      <c r="S20" s="8"/>
    </row>
    <row r="21" spans="1:19" ht="44.25" customHeight="1" x14ac:dyDescent="0.25">
      <c r="A21" s="75" t="s">
        <v>15</v>
      </c>
      <c r="B21" s="76" t="s">
        <v>103</v>
      </c>
      <c r="C21" s="30" t="s">
        <v>79</v>
      </c>
      <c r="D21" s="33">
        <v>24</v>
      </c>
      <c r="E21" s="8">
        <v>24</v>
      </c>
      <c r="F21" s="33">
        <v>27263</v>
      </c>
      <c r="G21" s="33">
        <v>10373</v>
      </c>
      <c r="H21" s="33">
        <v>27263</v>
      </c>
      <c r="I21" s="33">
        <v>10373</v>
      </c>
      <c r="J21" s="11">
        <f t="shared" si="0"/>
        <v>-16890</v>
      </c>
      <c r="K21" s="48" t="s">
        <v>87</v>
      </c>
      <c r="L21" s="8"/>
      <c r="M21" s="8"/>
      <c r="N21" s="8"/>
      <c r="O21" s="8"/>
      <c r="P21" s="8"/>
      <c r="Q21" s="8"/>
      <c r="R21" s="8"/>
      <c r="S21" s="8"/>
    </row>
    <row r="22" spans="1:19" ht="55.5" customHeight="1" x14ac:dyDescent="0.25">
      <c r="A22" s="75"/>
      <c r="B22" s="76"/>
      <c r="C22" s="56" t="s">
        <v>79</v>
      </c>
      <c r="D22" s="37">
        <v>12</v>
      </c>
      <c r="E22" s="8">
        <v>10</v>
      </c>
      <c r="F22" s="33">
        <v>3292</v>
      </c>
      <c r="G22" s="39">
        <v>5600</v>
      </c>
      <c r="H22" s="33">
        <v>3292</v>
      </c>
      <c r="I22" s="39">
        <v>5600</v>
      </c>
      <c r="J22" s="11">
        <f t="shared" si="0"/>
        <v>2308</v>
      </c>
      <c r="K22" s="48" t="s">
        <v>91</v>
      </c>
      <c r="L22" s="8"/>
      <c r="M22" s="8"/>
      <c r="N22" s="8"/>
      <c r="O22" s="8"/>
      <c r="P22" s="8"/>
      <c r="Q22" s="8"/>
      <c r="R22" s="8"/>
      <c r="S22" s="8"/>
    </row>
    <row r="23" spans="1:19" ht="20.25" x14ac:dyDescent="0.25">
      <c r="A23" s="28" t="s">
        <v>16</v>
      </c>
      <c r="B23" s="82" t="s">
        <v>104</v>
      </c>
      <c r="C23" s="40" t="s">
        <v>79</v>
      </c>
      <c r="D23" s="32">
        <v>1</v>
      </c>
      <c r="E23" s="8"/>
      <c r="F23" s="32">
        <v>67241</v>
      </c>
      <c r="G23" s="10"/>
      <c r="H23" s="32">
        <v>67241</v>
      </c>
      <c r="I23" s="10"/>
      <c r="J23" s="11">
        <f t="shared" si="0"/>
        <v>-67241</v>
      </c>
      <c r="K23" s="62" t="s">
        <v>92</v>
      </c>
      <c r="L23" s="8"/>
      <c r="M23" s="8"/>
      <c r="N23" s="8"/>
      <c r="O23" s="8"/>
      <c r="P23" s="8"/>
      <c r="Q23" s="8"/>
      <c r="R23" s="8"/>
      <c r="S23" s="8"/>
    </row>
    <row r="24" spans="1:19" ht="20.25" x14ac:dyDescent="0.25">
      <c r="A24" s="28" t="s">
        <v>17</v>
      </c>
      <c r="B24" s="82" t="s">
        <v>105</v>
      </c>
      <c r="C24" s="40" t="s">
        <v>79</v>
      </c>
      <c r="D24" s="32">
        <v>12</v>
      </c>
      <c r="E24" s="8"/>
      <c r="F24" s="32">
        <v>99731</v>
      </c>
      <c r="G24" s="10"/>
      <c r="H24" s="32">
        <v>99731</v>
      </c>
      <c r="I24" s="10"/>
      <c r="J24" s="11">
        <f t="shared" si="0"/>
        <v>-99731</v>
      </c>
      <c r="K24" s="63"/>
      <c r="L24" s="8"/>
      <c r="M24" s="8"/>
      <c r="N24" s="8"/>
      <c r="O24" s="8"/>
      <c r="P24" s="8"/>
      <c r="Q24" s="8"/>
      <c r="R24" s="8"/>
      <c r="S24" s="8"/>
    </row>
    <row r="25" spans="1:19" ht="20.25" x14ac:dyDescent="0.25">
      <c r="A25" s="28" t="s">
        <v>18</v>
      </c>
      <c r="B25" s="38" t="s">
        <v>106</v>
      </c>
      <c r="C25" s="40" t="s">
        <v>80</v>
      </c>
      <c r="D25" s="32">
        <v>3</v>
      </c>
      <c r="E25" s="8"/>
      <c r="F25" s="32">
        <v>65253</v>
      </c>
      <c r="G25" s="10"/>
      <c r="H25" s="32">
        <v>65253</v>
      </c>
      <c r="I25" s="10"/>
      <c r="J25" s="11">
        <f t="shared" si="0"/>
        <v>-65253</v>
      </c>
      <c r="K25" s="63"/>
      <c r="L25" s="8"/>
      <c r="M25" s="8"/>
      <c r="N25" s="8"/>
      <c r="O25" s="8"/>
      <c r="P25" s="8"/>
      <c r="Q25" s="8"/>
      <c r="R25" s="8"/>
      <c r="S25" s="8"/>
    </row>
    <row r="26" spans="1:19" ht="40.5" x14ac:dyDescent="0.25">
      <c r="A26" s="28" t="s">
        <v>19</v>
      </c>
      <c r="B26" s="61" t="s">
        <v>107</v>
      </c>
      <c r="C26" s="40" t="s">
        <v>80</v>
      </c>
      <c r="D26" s="32">
        <v>4</v>
      </c>
      <c r="E26" s="8"/>
      <c r="F26" s="32">
        <v>26348</v>
      </c>
      <c r="G26" s="10"/>
      <c r="H26" s="32">
        <v>26348</v>
      </c>
      <c r="I26" s="10"/>
      <c r="J26" s="11">
        <f t="shared" si="0"/>
        <v>-26348</v>
      </c>
      <c r="K26" s="63"/>
      <c r="L26" s="8"/>
      <c r="M26" s="8"/>
      <c r="N26" s="8"/>
      <c r="O26" s="8"/>
      <c r="P26" s="8"/>
      <c r="Q26" s="8"/>
      <c r="R26" s="8"/>
      <c r="S26" s="8"/>
    </row>
    <row r="27" spans="1:19" ht="24.75" customHeight="1" x14ac:dyDescent="0.25">
      <c r="A27" s="28" t="s">
        <v>20</v>
      </c>
      <c r="B27" s="38" t="s">
        <v>108</v>
      </c>
      <c r="C27" s="40" t="s">
        <v>80</v>
      </c>
      <c r="D27" s="32">
        <v>1</v>
      </c>
      <c r="E27" s="8"/>
      <c r="F27" s="32">
        <v>8896</v>
      </c>
      <c r="G27" s="10"/>
      <c r="H27" s="32">
        <v>8896</v>
      </c>
      <c r="I27" s="10"/>
      <c r="J27" s="11">
        <f t="shared" si="0"/>
        <v>-8896</v>
      </c>
      <c r="K27" s="63"/>
      <c r="L27" s="8"/>
      <c r="M27" s="8"/>
      <c r="N27" s="8"/>
      <c r="O27" s="8"/>
      <c r="P27" s="8"/>
      <c r="Q27" s="8"/>
      <c r="R27" s="8"/>
      <c r="S27" s="8"/>
    </row>
    <row r="28" spans="1:19" ht="20.25" x14ac:dyDescent="0.25">
      <c r="A28" s="28" t="s">
        <v>21</v>
      </c>
      <c r="B28" s="82" t="s">
        <v>109</v>
      </c>
      <c r="C28" s="36" t="s">
        <v>12</v>
      </c>
      <c r="D28" s="47">
        <v>10.105</v>
      </c>
      <c r="E28" s="8"/>
      <c r="F28" s="32">
        <v>41422</v>
      </c>
      <c r="G28" s="10"/>
      <c r="H28" s="32">
        <v>41422</v>
      </c>
      <c r="I28" s="10"/>
      <c r="J28" s="11">
        <f t="shared" si="0"/>
        <v>-41422</v>
      </c>
      <c r="K28" s="64"/>
      <c r="L28" s="8"/>
      <c r="M28" s="8"/>
      <c r="N28" s="8"/>
      <c r="O28" s="8"/>
      <c r="P28" s="8"/>
      <c r="Q28" s="8"/>
      <c r="R28" s="8"/>
      <c r="S28" s="8"/>
    </row>
    <row r="29" spans="1:19" ht="28.5" customHeight="1" x14ac:dyDescent="0.25">
      <c r="A29" s="28" t="s">
        <v>22</v>
      </c>
      <c r="B29" s="82" t="s">
        <v>110</v>
      </c>
      <c r="C29" s="36" t="s">
        <v>12</v>
      </c>
      <c r="D29" s="55">
        <v>9.984</v>
      </c>
      <c r="E29" s="8"/>
      <c r="F29" s="32">
        <v>53198</v>
      </c>
      <c r="G29" s="10"/>
      <c r="H29" s="32">
        <v>53198</v>
      </c>
      <c r="I29" s="10"/>
      <c r="J29" s="11">
        <f t="shared" si="0"/>
        <v>-53198</v>
      </c>
      <c r="K29" s="48" t="s">
        <v>84</v>
      </c>
      <c r="L29" s="8"/>
      <c r="M29" s="8"/>
      <c r="N29" s="8"/>
      <c r="O29" s="8"/>
      <c r="P29" s="8"/>
      <c r="Q29" s="8"/>
      <c r="R29" s="8"/>
      <c r="S29" s="8"/>
    </row>
    <row r="30" spans="1:19" ht="40.5" x14ac:dyDescent="0.25">
      <c r="A30" s="28" t="s">
        <v>23</v>
      </c>
      <c r="B30" s="38" t="s">
        <v>111</v>
      </c>
      <c r="C30" s="39" t="s">
        <v>79</v>
      </c>
      <c r="D30" s="33">
        <v>10</v>
      </c>
      <c r="E30" s="8">
        <v>6</v>
      </c>
      <c r="F30" s="33">
        <v>24941</v>
      </c>
      <c r="G30" s="33">
        <v>14760</v>
      </c>
      <c r="H30" s="33">
        <v>24941</v>
      </c>
      <c r="I30" s="33">
        <v>14760</v>
      </c>
      <c r="J30" s="11">
        <f t="shared" si="0"/>
        <v>-10181</v>
      </c>
      <c r="K30" s="48" t="s">
        <v>87</v>
      </c>
      <c r="L30" s="8"/>
      <c r="M30" s="8"/>
      <c r="N30" s="8"/>
      <c r="O30" s="8"/>
      <c r="P30" s="8"/>
      <c r="Q30" s="8"/>
      <c r="R30" s="8"/>
      <c r="S30" s="8"/>
    </row>
    <row r="31" spans="1:19" ht="40.5" x14ac:dyDescent="0.25">
      <c r="A31" s="28" t="s">
        <v>24</v>
      </c>
      <c r="B31" s="82" t="s">
        <v>112</v>
      </c>
      <c r="C31" s="40" t="s">
        <v>80</v>
      </c>
      <c r="D31" s="32">
        <v>4</v>
      </c>
      <c r="E31" s="8"/>
      <c r="F31" s="32">
        <v>12079</v>
      </c>
      <c r="G31" s="10"/>
      <c r="H31" s="32">
        <v>12079</v>
      </c>
      <c r="I31" s="10">
        <v>7511</v>
      </c>
      <c r="J31" s="11">
        <f t="shared" si="0"/>
        <v>-4568</v>
      </c>
      <c r="K31" s="48" t="s">
        <v>93</v>
      </c>
      <c r="L31" s="8"/>
      <c r="M31" s="8"/>
      <c r="N31" s="8"/>
      <c r="O31" s="8"/>
      <c r="P31" s="8"/>
      <c r="Q31" s="8"/>
      <c r="R31" s="8"/>
      <c r="S31" s="8"/>
    </row>
    <row r="32" spans="1:19" ht="40.5" x14ac:dyDescent="0.25">
      <c r="A32" s="28" t="s">
        <v>25</v>
      </c>
      <c r="B32" s="41" t="s">
        <v>113</v>
      </c>
      <c r="C32" s="39" t="s">
        <v>79</v>
      </c>
      <c r="D32" s="33">
        <v>3</v>
      </c>
      <c r="E32" s="8">
        <v>3</v>
      </c>
      <c r="F32" s="33">
        <v>667</v>
      </c>
      <c r="G32" s="33">
        <v>654</v>
      </c>
      <c r="H32" s="33">
        <v>667</v>
      </c>
      <c r="I32" s="33">
        <v>654</v>
      </c>
      <c r="J32" s="11">
        <f t="shared" si="0"/>
        <v>-13</v>
      </c>
      <c r="K32" s="48" t="s">
        <v>87</v>
      </c>
      <c r="L32" s="9"/>
      <c r="M32" s="9"/>
      <c r="N32" s="9"/>
      <c r="O32" s="9"/>
      <c r="P32" s="9"/>
      <c r="Q32" s="9"/>
      <c r="R32" s="9"/>
      <c r="S32" s="9"/>
    </row>
    <row r="33" spans="1:19" ht="68.25" customHeight="1" x14ac:dyDescent="0.25">
      <c r="A33" s="28" t="s">
        <v>47</v>
      </c>
      <c r="B33" s="29" t="s">
        <v>114</v>
      </c>
      <c r="C33" s="39" t="s">
        <v>79</v>
      </c>
      <c r="D33" s="33">
        <v>1</v>
      </c>
      <c r="E33" s="8"/>
      <c r="F33" s="33">
        <v>8006</v>
      </c>
      <c r="G33" s="10"/>
      <c r="H33" s="33">
        <v>8006</v>
      </c>
      <c r="I33" s="10">
        <v>7079</v>
      </c>
      <c r="J33" s="11">
        <f t="shared" si="0"/>
        <v>-927</v>
      </c>
      <c r="K33" s="48" t="s">
        <v>89</v>
      </c>
      <c r="L33" s="8"/>
      <c r="M33" s="8"/>
      <c r="N33" s="8"/>
      <c r="O33" s="8"/>
      <c r="P33" s="8"/>
      <c r="Q33" s="8"/>
      <c r="R33" s="8"/>
      <c r="S33" s="8"/>
    </row>
    <row r="34" spans="1:19" ht="48.75" customHeight="1" x14ac:dyDescent="0.25">
      <c r="A34" s="28" t="s">
        <v>48</v>
      </c>
      <c r="B34" s="38" t="s">
        <v>115</v>
      </c>
      <c r="C34" s="39" t="s">
        <v>79</v>
      </c>
      <c r="D34" s="33">
        <v>2</v>
      </c>
      <c r="E34" s="8">
        <v>2</v>
      </c>
      <c r="F34" s="33">
        <v>17350</v>
      </c>
      <c r="G34" s="32">
        <v>10998</v>
      </c>
      <c r="H34" s="33">
        <v>17350</v>
      </c>
      <c r="I34" s="32">
        <v>10998</v>
      </c>
      <c r="J34" s="11">
        <f t="shared" si="0"/>
        <v>-6352</v>
      </c>
      <c r="K34" s="48" t="s">
        <v>87</v>
      </c>
      <c r="L34" s="8"/>
      <c r="M34" s="8"/>
      <c r="N34" s="8"/>
      <c r="O34" s="8"/>
      <c r="P34" s="8"/>
      <c r="Q34" s="8"/>
      <c r="R34" s="8"/>
      <c r="S34" s="8"/>
    </row>
    <row r="35" spans="1:19" ht="20.25" x14ac:dyDescent="0.25">
      <c r="A35" s="42"/>
      <c r="B35" s="27" t="s">
        <v>98</v>
      </c>
      <c r="C35" s="27"/>
      <c r="D35" s="33"/>
      <c r="E35" s="8"/>
      <c r="F35" s="33"/>
      <c r="G35" s="10"/>
      <c r="H35" s="33"/>
      <c r="I35" s="10"/>
      <c r="J35" s="11"/>
      <c r="K35" s="8"/>
      <c r="L35" s="8"/>
      <c r="M35" s="8"/>
      <c r="N35" s="8"/>
      <c r="O35" s="8"/>
      <c r="P35" s="8"/>
      <c r="Q35" s="8"/>
      <c r="R35" s="8"/>
      <c r="S35" s="8"/>
    </row>
    <row r="36" spans="1:19" ht="56.25" customHeight="1" x14ac:dyDescent="0.25">
      <c r="A36" s="53" t="s">
        <v>49</v>
      </c>
      <c r="B36" s="84" t="s">
        <v>116</v>
      </c>
      <c r="C36" s="49"/>
      <c r="D36" s="51"/>
      <c r="E36" s="14"/>
      <c r="F36" s="51">
        <f>SUM(F37:F37)</f>
        <v>122086</v>
      </c>
      <c r="G36" s="15">
        <f>G37</f>
        <v>0</v>
      </c>
      <c r="H36" s="51">
        <f>SUM(H37:H37)</f>
        <v>122086</v>
      </c>
      <c r="I36" s="15">
        <f>I37</f>
        <v>123228</v>
      </c>
      <c r="J36" s="16">
        <f t="shared" si="0"/>
        <v>1142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01.25" x14ac:dyDescent="0.25">
      <c r="A37" s="28" t="s">
        <v>26</v>
      </c>
      <c r="B37" s="61" t="s">
        <v>117</v>
      </c>
      <c r="C37" s="30" t="s">
        <v>79</v>
      </c>
      <c r="D37" s="33">
        <v>2</v>
      </c>
      <c r="E37" s="8"/>
      <c r="F37" s="32">
        <v>122086</v>
      </c>
      <c r="G37" s="10"/>
      <c r="H37" s="32">
        <v>122086</v>
      </c>
      <c r="I37" s="10">
        <v>123228</v>
      </c>
      <c r="J37" s="11">
        <f t="shared" si="0"/>
        <v>1142</v>
      </c>
      <c r="K37" s="48" t="s">
        <v>84</v>
      </c>
      <c r="L37" s="8"/>
      <c r="M37" s="8"/>
      <c r="N37" s="8"/>
      <c r="O37" s="8"/>
      <c r="P37" s="8"/>
      <c r="Q37" s="8"/>
      <c r="R37" s="8"/>
      <c r="S37" s="8"/>
    </row>
    <row r="38" spans="1:19" ht="20.25" x14ac:dyDescent="0.25">
      <c r="A38" s="42"/>
      <c r="B38" s="27" t="s">
        <v>99</v>
      </c>
      <c r="C38" s="27"/>
      <c r="D38" s="33"/>
      <c r="E38" s="8"/>
      <c r="F38" s="33"/>
      <c r="G38" s="10"/>
      <c r="H38" s="33"/>
      <c r="I38" s="10"/>
      <c r="J38" s="11"/>
      <c r="K38" s="57"/>
      <c r="L38" s="8"/>
      <c r="M38" s="8"/>
      <c r="N38" s="8"/>
      <c r="O38" s="8"/>
      <c r="P38" s="8"/>
      <c r="Q38" s="8"/>
      <c r="R38" s="8"/>
      <c r="S38" s="8"/>
    </row>
    <row r="39" spans="1:19" ht="60.75" x14ac:dyDescent="0.25">
      <c r="A39" s="53" t="s">
        <v>50</v>
      </c>
      <c r="B39" s="84" t="s">
        <v>118</v>
      </c>
      <c r="C39" s="49"/>
      <c r="D39" s="51"/>
      <c r="E39" s="14"/>
      <c r="F39" s="51">
        <f>SUM(F40:F42)</f>
        <v>1642063</v>
      </c>
      <c r="G39" s="15">
        <f>SUM(G40:G42)</f>
        <v>0</v>
      </c>
      <c r="H39" s="51">
        <f>SUM(H40:H42)</f>
        <v>1642063</v>
      </c>
      <c r="I39" s="15">
        <f>SUM(I40:I42)</f>
        <v>0</v>
      </c>
      <c r="J39" s="16">
        <f t="shared" si="0"/>
        <v>-1642063</v>
      </c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81" x14ac:dyDescent="0.25">
      <c r="A40" s="28" t="s">
        <v>27</v>
      </c>
      <c r="B40" s="61" t="s">
        <v>119</v>
      </c>
      <c r="C40" s="30" t="s">
        <v>81</v>
      </c>
      <c r="D40" s="33">
        <v>12572</v>
      </c>
      <c r="E40" s="8"/>
      <c r="F40" s="33">
        <v>31245</v>
      </c>
      <c r="G40" s="10"/>
      <c r="H40" s="33">
        <v>31245</v>
      </c>
      <c r="I40" s="10"/>
      <c r="J40" s="11">
        <f t="shared" si="0"/>
        <v>-31245</v>
      </c>
      <c r="K40" s="48" t="s">
        <v>85</v>
      </c>
      <c r="L40" s="8"/>
      <c r="M40" s="8"/>
      <c r="N40" s="8"/>
      <c r="O40" s="8"/>
      <c r="P40" s="8"/>
      <c r="Q40" s="8"/>
      <c r="R40" s="8"/>
      <c r="S40" s="8"/>
    </row>
    <row r="41" spans="1:19" ht="45.75" customHeight="1" x14ac:dyDescent="0.25">
      <c r="A41" s="34" t="s">
        <v>28</v>
      </c>
      <c r="B41" s="82" t="s">
        <v>120</v>
      </c>
      <c r="C41" s="35" t="s">
        <v>81</v>
      </c>
      <c r="D41" s="43">
        <v>12572</v>
      </c>
      <c r="E41" s="8"/>
      <c r="F41" s="44">
        <v>1584038</v>
      </c>
      <c r="G41" s="10"/>
      <c r="H41" s="44">
        <v>1584038</v>
      </c>
      <c r="I41" s="10"/>
      <c r="J41" s="11">
        <f t="shared" si="0"/>
        <v>-1584038</v>
      </c>
      <c r="K41" s="48" t="s">
        <v>92</v>
      </c>
      <c r="L41" s="8"/>
      <c r="M41" s="8"/>
      <c r="N41" s="8"/>
      <c r="O41" s="8"/>
      <c r="P41" s="8"/>
      <c r="Q41" s="8"/>
      <c r="R41" s="8"/>
      <c r="S41" s="8"/>
    </row>
    <row r="42" spans="1:19" ht="60.75" x14ac:dyDescent="0.25">
      <c r="A42" s="28" t="s">
        <v>51</v>
      </c>
      <c r="B42" s="82" t="s">
        <v>121</v>
      </c>
      <c r="C42" s="30" t="s">
        <v>82</v>
      </c>
      <c r="D42" s="33">
        <v>1</v>
      </c>
      <c r="E42" s="8"/>
      <c r="F42" s="33">
        <v>26780</v>
      </c>
      <c r="G42" s="10"/>
      <c r="H42" s="33">
        <v>26780</v>
      </c>
      <c r="I42" s="10"/>
      <c r="J42" s="11">
        <f t="shared" si="0"/>
        <v>-26780</v>
      </c>
      <c r="K42" s="48" t="s">
        <v>88</v>
      </c>
      <c r="L42" s="8"/>
      <c r="M42" s="8"/>
      <c r="N42" s="8"/>
      <c r="O42" s="8"/>
      <c r="P42" s="8"/>
      <c r="Q42" s="8"/>
      <c r="R42" s="8"/>
      <c r="S42" s="8"/>
    </row>
    <row r="43" spans="1:19" ht="20.25" x14ac:dyDescent="0.25">
      <c r="A43" s="42"/>
      <c r="B43" s="27" t="s">
        <v>100</v>
      </c>
      <c r="C43" s="27"/>
      <c r="D43" s="33"/>
      <c r="E43" s="8"/>
      <c r="F43" s="33"/>
      <c r="G43" s="10"/>
      <c r="H43" s="33"/>
      <c r="I43" s="10"/>
      <c r="J43" s="11"/>
      <c r="K43" s="57"/>
      <c r="L43" s="8"/>
      <c r="M43" s="8"/>
      <c r="N43" s="8"/>
      <c r="O43" s="8"/>
      <c r="P43" s="8"/>
      <c r="Q43" s="8"/>
      <c r="R43" s="8"/>
      <c r="S43" s="8"/>
    </row>
    <row r="44" spans="1:19" ht="20.25" x14ac:dyDescent="0.25">
      <c r="A44" s="49">
        <v>5</v>
      </c>
      <c r="B44" s="83" t="s">
        <v>122</v>
      </c>
      <c r="C44" s="49"/>
      <c r="D44" s="51"/>
      <c r="E44" s="14"/>
      <c r="F44" s="51">
        <f>SUM(F45:F52)</f>
        <v>66920</v>
      </c>
      <c r="G44" s="15">
        <f>SUM(G45:G52)</f>
        <v>13890</v>
      </c>
      <c r="H44" s="51">
        <f>SUM(H45:H52)</f>
        <v>66920</v>
      </c>
      <c r="I44" s="15">
        <f>SUM(I45:I52)</f>
        <v>23690</v>
      </c>
      <c r="J44" s="16">
        <f t="shared" si="0"/>
        <v>-43230</v>
      </c>
      <c r="K44" s="58"/>
      <c r="L44" s="14"/>
      <c r="M44" s="14"/>
      <c r="N44" s="14"/>
      <c r="O44" s="14"/>
      <c r="P44" s="14"/>
      <c r="Q44" s="14"/>
      <c r="R44" s="14"/>
      <c r="S44" s="14"/>
    </row>
    <row r="45" spans="1:19" ht="60.75" x14ac:dyDescent="0.25">
      <c r="A45" s="28" t="s">
        <v>29</v>
      </c>
      <c r="B45" s="45" t="s">
        <v>123</v>
      </c>
      <c r="C45" s="30" t="s">
        <v>83</v>
      </c>
      <c r="D45" s="33">
        <v>1</v>
      </c>
      <c r="E45" s="8"/>
      <c r="F45" s="33">
        <v>4962</v>
      </c>
      <c r="G45" s="10"/>
      <c r="H45" s="33">
        <v>4962</v>
      </c>
      <c r="I45" s="10"/>
      <c r="J45" s="11">
        <f t="shared" si="0"/>
        <v>-4962</v>
      </c>
      <c r="K45" s="62" t="s">
        <v>86</v>
      </c>
      <c r="L45" s="8"/>
      <c r="M45" s="8"/>
      <c r="N45" s="8"/>
      <c r="O45" s="8"/>
      <c r="P45" s="8"/>
      <c r="Q45" s="8"/>
      <c r="R45" s="8"/>
      <c r="S45" s="8"/>
    </row>
    <row r="46" spans="1:19" ht="40.5" x14ac:dyDescent="0.25">
      <c r="A46" s="28" t="s">
        <v>30</v>
      </c>
      <c r="B46" s="45" t="s">
        <v>124</v>
      </c>
      <c r="C46" s="30" t="s">
        <v>83</v>
      </c>
      <c r="D46" s="33">
        <v>1</v>
      </c>
      <c r="E46" s="8"/>
      <c r="F46" s="33">
        <v>20616</v>
      </c>
      <c r="G46" s="10"/>
      <c r="H46" s="33">
        <v>20616</v>
      </c>
      <c r="I46" s="10">
        <v>9800</v>
      </c>
      <c r="J46" s="11">
        <f t="shared" si="0"/>
        <v>-10816</v>
      </c>
      <c r="K46" s="63"/>
      <c r="L46" s="8"/>
      <c r="M46" s="8"/>
      <c r="N46" s="8"/>
      <c r="O46" s="8"/>
      <c r="P46" s="8"/>
      <c r="Q46" s="8"/>
      <c r="R46" s="8"/>
      <c r="S46" s="8"/>
    </row>
    <row r="47" spans="1:19" ht="40.5" x14ac:dyDescent="0.25">
      <c r="A47" s="28" t="s">
        <v>31</v>
      </c>
      <c r="B47" s="45" t="s">
        <v>125</v>
      </c>
      <c r="C47" s="30" t="s">
        <v>83</v>
      </c>
      <c r="D47" s="33">
        <v>1</v>
      </c>
      <c r="E47" s="8"/>
      <c r="F47" s="33">
        <v>8750</v>
      </c>
      <c r="G47" s="10"/>
      <c r="H47" s="33">
        <v>8750</v>
      </c>
      <c r="I47" s="10"/>
      <c r="J47" s="11">
        <f t="shared" si="0"/>
        <v>-8750</v>
      </c>
      <c r="K47" s="63"/>
      <c r="L47" s="8"/>
      <c r="M47" s="8"/>
      <c r="N47" s="8"/>
      <c r="O47" s="8"/>
      <c r="P47" s="8"/>
      <c r="Q47" s="8"/>
      <c r="R47" s="8"/>
      <c r="S47" s="8"/>
    </row>
    <row r="48" spans="1:19" ht="40.5" x14ac:dyDescent="0.25">
      <c r="A48" s="28" t="s">
        <v>32</v>
      </c>
      <c r="B48" s="45" t="s">
        <v>126</v>
      </c>
      <c r="C48" s="30" t="s">
        <v>83</v>
      </c>
      <c r="D48" s="33">
        <v>1</v>
      </c>
      <c r="E48" s="8"/>
      <c r="F48" s="33">
        <v>7027</v>
      </c>
      <c r="G48" s="10"/>
      <c r="H48" s="33">
        <v>7027</v>
      </c>
      <c r="I48" s="10"/>
      <c r="J48" s="11">
        <f t="shared" si="0"/>
        <v>-7027</v>
      </c>
      <c r="K48" s="64"/>
      <c r="L48" s="8"/>
      <c r="M48" s="8"/>
      <c r="N48" s="8"/>
      <c r="O48" s="8"/>
      <c r="P48" s="8"/>
      <c r="Q48" s="8"/>
      <c r="R48" s="8"/>
      <c r="S48" s="8"/>
    </row>
    <row r="49" spans="1:19" ht="60.75" x14ac:dyDescent="0.25">
      <c r="A49" s="28" t="s">
        <v>33</v>
      </c>
      <c r="B49" s="46" t="s">
        <v>127</v>
      </c>
      <c r="C49" s="30" t="s">
        <v>83</v>
      </c>
      <c r="D49" s="33">
        <v>1</v>
      </c>
      <c r="E49" s="33">
        <v>1</v>
      </c>
      <c r="F49" s="33">
        <v>8178</v>
      </c>
      <c r="G49" s="33">
        <v>3480</v>
      </c>
      <c r="H49" s="33">
        <v>8178</v>
      </c>
      <c r="I49" s="33">
        <v>3480</v>
      </c>
      <c r="J49" s="11">
        <f t="shared" si="0"/>
        <v>-4698</v>
      </c>
      <c r="K49" s="62" t="s">
        <v>87</v>
      </c>
      <c r="L49" s="8"/>
      <c r="M49" s="8"/>
      <c r="N49" s="8"/>
      <c r="O49" s="8"/>
      <c r="P49" s="8"/>
      <c r="Q49" s="8"/>
      <c r="R49" s="8"/>
      <c r="S49" s="8"/>
    </row>
    <row r="50" spans="1:19" ht="56.25" customHeight="1" x14ac:dyDescent="0.25">
      <c r="A50" s="28" t="s">
        <v>34</v>
      </c>
      <c r="B50" s="46" t="s">
        <v>128</v>
      </c>
      <c r="C50" s="30" t="s">
        <v>83</v>
      </c>
      <c r="D50" s="33">
        <v>1</v>
      </c>
      <c r="E50" s="33">
        <v>1</v>
      </c>
      <c r="F50" s="33">
        <v>12137</v>
      </c>
      <c r="G50" s="33">
        <v>5160</v>
      </c>
      <c r="H50" s="33">
        <v>12137</v>
      </c>
      <c r="I50" s="33">
        <v>5160</v>
      </c>
      <c r="J50" s="11">
        <f t="shared" si="0"/>
        <v>-6977</v>
      </c>
      <c r="K50" s="64"/>
      <c r="L50" s="8"/>
      <c r="M50" s="8"/>
      <c r="N50" s="8"/>
      <c r="O50" s="8"/>
      <c r="P50" s="8"/>
      <c r="Q50" s="8"/>
      <c r="R50" s="8"/>
      <c r="S50" s="8"/>
    </row>
    <row r="51" spans="1:19" ht="60.75" x14ac:dyDescent="0.25">
      <c r="A51" s="28" t="s">
        <v>35</v>
      </c>
      <c r="B51" s="46" t="s">
        <v>129</v>
      </c>
      <c r="C51" s="30" t="s">
        <v>83</v>
      </c>
      <c r="D51" s="33">
        <v>1</v>
      </c>
      <c r="E51" s="33">
        <v>1</v>
      </c>
      <c r="F51" s="33">
        <v>5000</v>
      </c>
      <c r="G51" s="33">
        <v>5000</v>
      </c>
      <c r="H51" s="33">
        <v>5000</v>
      </c>
      <c r="I51" s="33">
        <v>5000</v>
      </c>
      <c r="J51" s="11">
        <f t="shared" si="0"/>
        <v>0</v>
      </c>
      <c r="K51" s="59"/>
      <c r="L51" s="8"/>
      <c r="M51" s="8"/>
      <c r="N51" s="8"/>
      <c r="O51" s="8"/>
      <c r="P51" s="8"/>
      <c r="Q51" s="8"/>
      <c r="R51" s="8"/>
      <c r="S51" s="8"/>
    </row>
    <row r="52" spans="1:19" ht="60.75" x14ac:dyDescent="0.25">
      <c r="A52" s="28" t="s">
        <v>36</v>
      </c>
      <c r="B52" s="46" t="s">
        <v>130</v>
      </c>
      <c r="C52" s="30" t="s">
        <v>83</v>
      </c>
      <c r="D52" s="33">
        <v>1</v>
      </c>
      <c r="E52" s="33">
        <v>1</v>
      </c>
      <c r="F52" s="33">
        <v>250</v>
      </c>
      <c r="G52" s="39">
        <v>250</v>
      </c>
      <c r="H52" s="33">
        <v>250</v>
      </c>
      <c r="I52" s="39">
        <v>250</v>
      </c>
      <c r="J52" s="11">
        <f t="shared" si="0"/>
        <v>0</v>
      </c>
      <c r="K52" s="60"/>
      <c r="L52" s="8"/>
      <c r="M52" s="8"/>
      <c r="N52" s="8"/>
      <c r="O52" s="8"/>
      <c r="P52" s="8"/>
      <c r="Q52" s="8"/>
      <c r="R52" s="8"/>
      <c r="S52" s="8"/>
    </row>
    <row r="55" spans="1:19" x14ac:dyDescent="0.25">
      <c r="B55" s="23" t="s">
        <v>94</v>
      </c>
      <c r="C55" s="12"/>
      <c r="D55" s="12"/>
      <c r="E55" s="12"/>
      <c r="F55" s="12"/>
      <c r="G55" s="12"/>
      <c r="H55" s="12"/>
      <c r="I55" s="12"/>
      <c r="J55" s="12"/>
      <c r="K55" s="12" t="s">
        <v>41</v>
      </c>
    </row>
    <row r="56" spans="1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9" x14ac:dyDescent="0.25">
      <c r="B57" s="24" t="s">
        <v>95</v>
      </c>
      <c r="C57" s="12"/>
      <c r="D57" s="12"/>
      <c r="E57" s="12"/>
      <c r="F57" s="12"/>
      <c r="G57" s="12"/>
      <c r="H57" s="12"/>
      <c r="I57" s="12"/>
      <c r="J57" s="12"/>
      <c r="K57" s="12" t="s">
        <v>53</v>
      </c>
    </row>
  </sheetData>
  <mergeCells count="24">
    <mergeCell ref="A21:A22"/>
    <mergeCell ref="B21:B22"/>
    <mergeCell ref="A4:S4"/>
    <mergeCell ref="A5:S5"/>
    <mergeCell ref="K14:K16"/>
    <mergeCell ref="A19:A20"/>
    <mergeCell ref="B19:B20"/>
    <mergeCell ref="C19:C20"/>
    <mergeCell ref="K45:K48"/>
    <mergeCell ref="K49:K50"/>
    <mergeCell ref="K23:K28"/>
    <mergeCell ref="A1:S1"/>
    <mergeCell ref="A3:S3"/>
    <mergeCell ref="C8:C9"/>
    <mergeCell ref="B8:B9"/>
    <mergeCell ref="A7:A9"/>
    <mergeCell ref="D8:E8"/>
    <mergeCell ref="F8:G8"/>
    <mergeCell ref="H8:K8"/>
    <mergeCell ref="L8:O8"/>
    <mergeCell ref="P8:Q8"/>
    <mergeCell ref="R8:S8"/>
    <mergeCell ref="B7:S7"/>
    <mergeCell ref="A2:S2"/>
  </mergeCells>
  <pageMargins left="0.31496062992125984" right="0.31496062992125984" top="0.35433070866141736" bottom="0.35433070866141736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="60" zoomScaleNormal="64" workbookViewId="0">
      <selection activeCell="B5" sqref="B5"/>
    </sheetView>
  </sheetViews>
  <sheetFormatPr defaultRowHeight="15" x14ac:dyDescent="0.25"/>
  <cols>
    <col min="1" max="1" width="45.28515625" customWidth="1"/>
    <col min="2" max="2" width="35" customWidth="1"/>
    <col min="3" max="3" width="15.85546875" customWidth="1"/>
    <col min="4" max="4" width="22.7109375" customWidth="1"/>
    <col min="5" max="5" width="23.42578125" customWidth="1"/>
    <col min="6" max="6" width="50" customWidth="1"/>
  </cols>
  <sheetData>
    <row r="1" spans="1:19" ht="42.75" customHeight="1" x14ac:dyDescent="0.3">
      <c r="A1" s="65" t="s">
        <v>45</v>
      </c>
      <c r="B1" s="65"/>
      <c r="C1" s="65"/>
      <c r="D1" s="65"/>
      <c r="E1" s="65"/>
      <c r="F1" s="6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.75" x14ac:dyDescent="0.3">
      <c r="A2" s="74" t="s">
        <v>39</v>
      </c>
      <c r="B2" s="74"/>
      <c r="C2" s="74"/>
      <c r="D2" s="74"/>
      <c r="E2" s="74"/>
      <c r="F2" s="74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4" spans="1:19" ht="111" customHeight="1" x14ac:dyDescent="0.25">
      <c r="A4" s="17" t="s">
        <v>2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"/>
    </row>
    <row r="5" spans="1:19" ht="145.5" customHeight="1" x14ac:dyDescent="0.25">
      <c r="A5" s="5" t="s">
        <v>3</v>
      </c>
      <c r="B5" s="20">
        <v>0.1138</v>
      </c>
      <c r="C5" s="19">
        <v>0.11600000000000001</v>
      </c>
      <c r="D5" s="20">
        <v>0.11119999999999999</v>
      </c>
      <c r="E5" s="18" t="s">
        <v>40</v>
      </c>
      <c r="F5" s="18" t="s">
        <v>40</v>
      </c>
      <c r="G5" s="1"/>
    </row>
    <row r="6" spans="1:19" ht="93.75" x14ac:dyDescent="0.25">
      <c r="A6" s="5" t="s">
        <v>4</v>
      </c>
      <c r="B6" s="19">
        <v>0.32932</v>
      </c>
      <c r="C6" s="18" t="s">
        <v>40</v>
      </c>
      <c r="D6" s="20" t="s">
        <v>40</v>
      </c>
      <c r="E6" s="18" t="s">
        <v>40</v>
      </c>
      <c r="F6" s="18" t="s">
        <v>40</v>
      </c>
    </row>
    <row r="7" spans="1:19" ht="75" x14ac:dyDescent="0.25">
      <c r="A7" s="5" t="s">
        <v>5</v>
      </c>
      <c r="B7" s="20">
        <v>0.1138</v>
      </c>
      <c r="C7" s="19">
        <v>0.1</v>
      </c>
      <c r="D7" s="20">
        <v>0.11119999999999999</v>
      </c>
      <c r="E7" s="18" t="s">
        <v>40</v>
      </c>
      <c r="F7" s="18" t="s">
        <v>40</v>
      </c>
    </row>
    <row r="8" spans="1:19" ht="75" x14ac:dyDescent="0.25">
      <c r="A8" s="5" t="s">
        <v>6</v>
      </c>
      <c r="B8" s="18">
        <v>0</v>
      </c>
      <c r="C8" s="18" t="s">
        <v>40</v>
      </c>
      <c r="D8" s="18">
        <v>0</v>
      </c>
      <c r="E8" s="18" t="s">
        <v>40</v>
      </c>
      <c r="F8" s="18" t="s">
        <v>40</v>
      </c>
    </row>
    <row r="10" spans="1:19" ht="18.75" hidden="1" x14ac:dyDescent="0.25">
      <c r="A10" s="23" t="s">
        <v>37</v>
      </c>
      <c r="B10" s="12"/>
      <c r="C10" s="12"/>
      <c r="D10" s="12"/>
      <c r="E10" s="12"/>
      <c r="F10" s="24" t="s">
        <v>38</v>
      </c>
      <c r="G10" s="7"/>
      <c r="H10" s="7"/>
      <c r="I10" s="7"/>
      <c r="K10" s="7"/>
    </row>
    <row r="11" spans="1:19" ht="18.75" hidden="1" x14ac:dyDescent="0.25">
      <c r="A11" s="23"/>
      <c r="B11" s="7"/>
      <c r="C11" s="7"/>
      <c r="D11" s="7"/>
      <c r="E11" s="7"/>
      <c r="F11" s="24"/>
      <c r="G11" s="7"/>
      <c r="H11" s="7"/>
      <c r="I11" s="7"/>
      <c r="K11" s="7"/>
    </row>
    <row r="12" spans="1:19" ht="18.75" hidden="1" x14ac:dyDescent="0.25">
      <c r="A12" s="23" t="s">
        <v>44</v>
      </c>
      <c r="B12" s="7"/>
      <c r="C12" s="7"/>
      <c r="D12" s="7"/>
      <c r="E12" s="7"/>
      <c r="F12" s="24" t="s">
        <v>41</v>
      </c>
      <c r="G12" s="7"/>
      <c r="H12" s="7"/>
      <c r="I12" s="7"/>
      <c r="K12" s="7"/>
    </row>
    <row r="13" spans="1:19" ht="18.75" hidden="1" x14ac:dyDescent="0.25">
      <c r="A13" s="23"/>
      <c r="B13" s="7"/>
      <c r="C13" s="7"/>
      <c r="D13" s="7"/>
      <c r="E13" s="7"/>
      <c r="F13" s="24"/>
      <c r="G13" s="7"/>
      <c r="H13" s="7"/>
      <c r="I13" s="7"/>
      <c r="K13" s="7"/>
    </row>
    <row r="14" spans="1:19" ht="18.75" hidden="1" x14ac:dyDescent="0.25">
      <c r="A14" s="23" t="s">
        <v>42</v>
      </c>
      <c r="B14" s="7"/>
      <c r="C14" s="7"/>
      <c r="D14" s="7"/>
      <c r="E14" s="7"/>
      <c r="F14" s="24" t="s">
        <v>43</v>
      </c>
      <c r="G14" s="7"/>
      <c r="H14" s="7"/>
      <c r="I14" s="7"/>
      <c r="K14" s="7"/>
    </row>
    <row r="15" spans="1:19" ht="18.75" x14ac:dyDescent="0.25">
      <c r="A15" s="23"/>
      <c r="B15" s="7"/>
      <c r="C15" s="7"/>
      <c r="D15" s="7"/>
      <c r="E15" s="7"/>
      <c r="F15" s="24"/>
      <c r="G15" s="7"/>
      <c r="H15" s="7"/>
      <c r="I15" s="7"/>
      <c r="K15" s="7"/>
    </row>
    <row r="16" spans="1:19" ht="18.75" x14ac:dyDescent="0.25">
      <c r="A16" s="23" t="s">
        <v>44</v>
      </c>
      <c r="B16" s="12"/>
      <c r="C16" s="12"/>
      <c r="D16" s="12"/>
      <c r="E16" s="12"/>
      <c r="F16" s="12" t="s">
        <v>41</v>
      </c>
      <c r="G16" s="12"/>
      <c r="H16" s="12"/>
      <c r="I16" s="12"/>
      <c r="K16" s="7"/>
    </row>
    <row r="17" spans="1:11" ht="18.75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7"/>
    </row>
    <row r="18" spans="1:11" ht="18.75" x14ac:dyDescent="0.25">
      <c r="A18" s="24" t="s">
        <v>52</v>
      </c>
      <c r="B18" s="12"/>
      <c r="C18" s="12"/>
      <c r="D18" s="12"/>
      <c r="E18" s="12"/>
      <c r="F18" s="12" t="s">
        <v>53</v>
      </c>
      <c r="G18" s="12"/>
      <c r="H18" s="12"/>
      <c r="I18" s="12"/>
      <c r="K18" s="7"/>
    </row>
    <row r="19" spans="1:11" ht="18.75" x14ac:dyDescent="0.25">
      <c r="A19" s="23"/>
      <c r="B19" s="7"/>
      <c r="C19" s="7"/>
      <c r="D19" s="7"/>
      <c r="E19" s="7"/>
      <c r="F19" s="24"/>
      <c r="G19" s="7"/>
      <c r="H19" s="7"/>
      <c r="I19" s="7"/>
      <c r="K19" s="7"/>
    </row>
    <row r="20" spans="1:11" ht="18.75" x14ac:dyDescent="0.25">
      <c r="A20" s="23"/>
      <c r="B20" s="7"/>
      <c r="C20" s="7"/>
      <c r="D20" s="7"/>
      <c r="E20" s="7"/>
      <c r="F20" s="24"/>
      <c r="G20" s="7"/>
      <c r="H20" s="7"/>
      <c r="I20" s="7"/>
      <c r="K20" s="7"/>
    </row>
  </sheetData>
  <mergeCells count="2">
    <mergeCell ref="A1:F1"/>
    <mergeCell ref="A2:F2"/>
  </mergeCells>
  <pageMargins left="0.51181102362204722" right="0.31496062992125984" top="0.35433070866141736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2021-01-20T05:17:25Z</dcterms:modified>
</cp:coreProperties>
</file>